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<sst xmlns="http://schemas.openxmlformats.org/spreadsheetml/2006/main" uniqueCount="2" count="2">
  <si>
    <t>N/A</t>
  </si>
  <si>
    <t>N/A</t>
  </si>
</sst>
</file>

<file path=xl/styles.xml><?xml version="1.0" encoding="utf-8"?>
<styleSheet xmlns="http://schemas.openxmlformats.org/spreadsheetml/2006/main">
  <numFmts count="1">
    <numFmt formatCode="d-mmm-yyyy" numFmtId="100"/>
  </numFmts>
  <fonts count="1"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/>
  </cellStyleXfs>
  <cellXfs count="7">
    <xf applyAlignment="0" applyBorder="0" applyFont="0" applyFill="0" applyNumberFormat="0" xfId="0"/>
    <xf applyAlignment="1" applyBorder="1" applyFont="1" applyFill="1" applyNumberFormat="1" fontId="0" fillId="0" borderId="0" numFmtId="49" xfId="0">
      <alignment horizontal="general" vertical="bottom" wrapText="1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2:I10"/>
  <sheetViews>
    <sheetView workbookViewId="0" tabSelected="1">
      <selection activeCell="A10" sqref="A10"/>
    </sheetView>
  </sheetViews>
  <sheetFormatPr defaultRowHeight="12.75"/>
  <cols>
    <col min="1" max="1" style="1" width="14.57055" bestFit="1" customWidth="1"/>
    <col min="2" max="2" style="2" width="28.28401" bestFit="1" customWidth="1"/>
    <col min="3" max="3" style="2" width="16.14189" bestFit="1" customWidth="1"/>
    <col min="4" max="4" style="2" width="12.71352" bestFit="1" customWidth="1"/>
    <col min="5" max="5" style="2" width="12.57067" bestFit="1" customWidth="1"/>
    <col min="6" max="6" style="3" width="14.57055" bestFit="1" customWidth="1"/>
    <col min="7" max="7" style="2" width="16.71328" bestFit="1" customWidth="1"/>
    <col min="8" max="8" style="2" width="14.9991" bestFit="1" customWidth="1"/>
    <col min="9" max="9" style="2" width="9.142308"/>
    <col min="10" max="256" style="2"/>
  </cols>
  <sheetData>
    <row r="2" spans="1:9">
      <c r="B2" t="str">
        <v>start date (inches from Day 1)</v>
      </c>
      <c r="C2" t="str">
        <v>duration (inches)</v>
      </c>
      <c r="D2" t="str">
        <v>start date</v>
      </c>
      <c r="E2" t="str">
        <v>end date</v>
      </c>
      <c r="F2" t="str">
        <v>duration (days)</v>
      </c>
      <c r="G2" t="str">
        <v>run time in report</v>
      </c>
      <c r="H2" t="str">
        <v>photon rate (megagammas per second)</v>
      </c>
      <c r="I2" t="str">
        <v>number of cores needed</v>
      </c>
    </row>
    <row r="3" spans="1:9">
      <c r="A3" t="str">
        <v>tagger hall test</v>
      </c>
      <c r="B3">
        <f>11/16</f>
        <v>0.6875</v>
      </c>
      <c r="C3">
        <f>5/16</f>
        <v>0.3125</v>
      </c>
      <c r="D3" s="4">
        <f>$B$8+B3*$B$9</f>
        <v>41747.6183035714</v>
      </c>
      <c r="E3" s="4">
        <f>D3+F3</f>
        <v>41796.5357142857</v>
      </c>
      <c r="F3">
        <f>C3*$B$9</f>
        <v>48.9174107142857</v>
      </c>
      <c r="G3" s="4" t="s">
        <v>0</v>
      </c>
      <c r="H3" s="4" t="s">
        <v>1</v>
      </c>
    </row>
    <row r="4" spans="1:9">
      <c r="A4" t="str">
        <v>phase I</v>
      </c>
      <c r="B4">
        <f>1+13/16</f>
        <v>1.8125</v>
      </c>
      <c r="C4">
        <f>5/16</f>
        <v>0.3125</v>
      </c>
      <c r="D4" s="4">
        <f>$B$8+B4*$B$9</f>
        <v>41923.7209821429</v>
      </c>
      <c r="E4" s="4">
        <f>D4+F4</f>
        <v>41972.6383928571</v>
      </c>
      <c r="F4">
        <f>C4*$B$9</f>
        <v>48.9174107142857</v>
      </c>
      <c r="G4">
        <v>60</v>
      </c>
      <c r="H4">
        <v>1</v>
      </c>
      <c r="I4">
        <f>G4*H4*$B$10</f>
        <v>500</v>
      </c>
    </row>
    <row r="5" spans="1:9">
      <c r="A5" t="str">
        <v>phase II</v>
      </c>
      <c r="B5">
        <f>3+3/16</f>
        <v>3.1875</v>
      </c>
      <c r="C5">
        <f>9/16</f>
        <v>0.5625</v>
      </c>
      <c r="D5" s="4">
        <f>$B$8+B5*$B$9</f>
        <v>42138.9575892857</v>
      </c>
      <c r="E5" s="4">
        <f>D5+F5</f>
        <v>42227.0089285714</v>
      </c>
      <c r="F5">
        <f>C5*$B$9</f>
        <v>88.0513392857143</v>
      </c>
      <c r="G5">
        <v>60</v>
      </c>
      <c r="H5">
        <v>10</v>
      </c>
      <c r="I5">
        <f>G5*H5*$B$10</f>
        <v>5000</v>
      </c>
    </row>
    <row r="6" spans="1:9">
      <c r="A6" t="str">
        <v>phase III</v>
      </c>
      <c r="B6">
        <f>4+15/16</f>
        <v>4.9375</v>
      </c>
      <c r="C6">
        <f>7/8</f>
        <v>0.875</v>
      </c>
      <c r="D6" s="4">
        <f>$B$8+B6*$B$9</f>
        <v>42412.8950892857</v>
      </c>
      <c r="E6" s="4">
        <f>D6+F6</f>
        <v>42549.8638392857</v>
      </c>
      <c r="F6">
        <f>C6*$B$9</f>
        <v>136.96875</v>
      </c>
      <c r="G6">
        <v>120</v>
      </c>
      <c r="H6">
        <v>10</v>
      </c>
      <c r="I6">
        <f>G6*H6*$B$10</f>
        <v>10000</v>
      </c>
    </row>
    <row r="8" spans="1:9">
      <c r="A8" t="str">
        <v>Day 1</v>
      </c>
      <c r="B8">
        <v>41640</v>
      </c>
    </row>
    <row r="9" spans="1:9">
      <c r="A9" t="str">
        <v>days per inch</v>
      </c>
      <c r="B9">
        <f>3*365.25/7</f>
        <v>156.535714285714</v>
      </c>
    </row>
    <row r="10" spans="1:9" ht="75" customHeight="1">
      <c r="A10" t="str">
        <v>cores needed per day of running per million photons per second</v>
      </c>
      <c r="B10">
        <f>10000/120/10</f>
        <v>8.33333333333333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256" style="5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256" style="6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1.1207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2013-10-25T16:49:01Z</dcterms:modified>
  <dcterms:created xsi:type="dcterms:W3CDTF">2013-10-23T20:04:41Z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